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Лист1!$A$1:$E$66</definedName>
  </definedNames>
  <calcPr calcId="145621"/>
</workbook>
</file>

<file path=xl/calcChain.xml><?xml version="1.0" encoding="utf-8"?>
<calcChain xmlns="http://schemas.openxmlformats.org/spreadsheetml/2006/main">
  <c r="E56" i="1" l="1"/>
  <c r="E57" i="1"/>
  <c r="E58" i="1"/>
  <c r="E59" i="1"/>
  <c r="E60" i="1"/>
  <c r="E61" i="1"/>
  <c r="E62" i="1"/>
  <c r="E63" i="1"/>
  <c r="E64" i="1"/>
  <c r="E65" i="1"/>
  <c r="E66" i="1"/>
  <c r="E55" i="1"/>
  <c r="D55" i="1"/>
  <c r="E53" i="1"/>
  <c r="E54" i="1"/>
  <c r="E52" i="1"/>
  <c r="E51" i="1"/>
  <c r="D51" i="1"/>
  <c r="E49" i="1"/>
  <c r="E48" i="1"/>
  <c r="E47" i="1"/>
  <c r="E46" i="1"/>
  <c r="E45" i="1"/>
  <c r="D45" i="1"/>
  <c r="E44" i="1"/>
  <c r="E43" i="1"/>
  <c r="D43" i="1"/>
  <c r="E40" i="1"/>
  <c r="E41" i="1"/>
  <c r="E42" i="1"/>
  <c r="E39" i="1"/>
  <c r="D39" i="1"/>
  <c r="E34" i="1"/>
  <c r="E33" i="1"/>
  <c r="D33" i="1"/>
  <c r="E32" i="1"/>
  <c r="E31" i="1"/>
  <c r="D31" i="1"/>
  <c r="E30" i="1"/>
  <c r="E29" i="1"/>
  <c r="D29" i="1"/>
  <c r="E27" i="1"/>
  <c r="E26" i="1"/>
  <c r="D26" i="1"/>
  <c r="E24" i="1"/>
  <c r="E25" i="1"/>
  <c r="E23" i="1"/>
  <c r="D23" i="1"/>
  <c r="E21" i="1"/>
  <c r="E20" i="1"/>
  <c r="D20" i="1"/>
  <c r="E19" i="1"/>
  <c r="E18" i="1"/>
  <c r="D18" i="1"/>
  <c r="D15" i="1"/>
  <c r="D13" i="1"/>
  <c r="D11" i="1"/>
  <c r="D8" i="1"/>
  <c r="D6" i="1"/>
  <c r="D3" i="1"/>
  <c r="E17" i="1"/>
  <c r="E16" i="1"/>
  <c r="E15" i="1"/>
  <c r="E14" i="1"/>
  <c r="E13" i="1"/>
  <c r="E12" i="1"/>
  <c r="E11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<sst xmlns="http://schemas.openxmlformats.org/spreadsheetml/2006/main" count="70" uniqueCount="32">
  <si>
    <t>№ ТВО</t>
  </si>
  <si>
    <t>Орієнтовна кількість виборців</t>
  </si>
  <si>
    <t>Бахмацький р-н</t>
  </si>
  <si>
    <t>Бобровицький р-н</t>
  </si>
  <si>
    <t>Борзнянський р-н</t>
  </si>
  <si>
    <t>Варвинський р-н</t>
  </si>
  <si>
    <t>Городнянський р-н</t>
  </si>
  <si>
    <t>Ічнянський р-н</t>
  </si>
  <si>
    <t>Козелецький р-н</t>
  </si>
  <si>
    <t>Коропський р-н</t>
  </si>
  <si>
    <t xml:space="preserve">Корюківський р-н </t>
  </si>
  <si>
    <t>Куликівський р-н</t>
  </si>
  <si>
    <t>Менський р-н</t>
  </si>
  <si>
    <t>Ніжинський р-н</t>
  </si>
  <si>
    <t>Новгород-Сіверський р-н</t>
  </si>
  <si>
    <t xml:space="preserve">Носівський р-н </t>
  </si>
  <si>
    <t>Прилуцький р-н</t>
  </si>
  <si>
    <t>Ріпкинський р-н</t>
  </si>
  <si>
    <t>Семенівський р-н</t>
  </si>
  <si>
    <t>Сосницький р-н</t>
  </si>
  <si>
    <t>Срібнянський р-н</t>
  </si>
  <si>
    <t xml:space="preserve">Талалаївський р-н </t>
  </si>
  <si>
    <t>Чернігівський р-н</t>
  </si>
  <si>
    <t>Сновський р-н</t>
  </si>
  <si>
    <t>м. Ніжин</t>
  </si>
  <si>
    <t>м. Новгород-Сіверський</t>
  </si>
  <si>
    <t>м. Прилуки</t>
  </si>
  <si>
    <t>м. Чернігів</t>
  </si>
  <si>
    <t>Територія де розміщений округ (район, місто обласного значення)</t>
  </si>
  <si>
    <t>Відхилення від середньої кількості у %</t>
  </si>
  <si>
    <t>Територіальні виборчі округи  з виборів депутатів Чернігівської обласної ради</t>
  </si>
  <si>
    <t>Середня кількість виборців на округ на території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</si>
</sst>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Fon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49" fontId="1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8" fontId="0" fillId="0" borderId="1" xfId="0" applyNumberFormat="1" applyFill="1" applyBorder="1" applyAlignment="1">
      <alignment horizontal="center" vertical="center"/>
    </xf>
    <xf numFmtId="168" fontId="0" fillId="0" borderId="1" xfId="0" applyNumberFormat="1" applyFont="1" applyFill="1" applyBorder="1" applyAlignment="1">
      <alignment horizontal="center" vertical="center"/>
    </xf>
    <xf numFmtId="168" fontId="0" fillId="0" borderId="2" xfId="0" applyNumberFormat="1" applyFill="1" applyBorder="1" applyAlignment="1">
      <alignment horizontal="center" vertical="center"/>
    </xf>
    <xf numFmtId="168" fontId="0" fillId="0" borderId="3" xfId="0" applyNumberFormat="1" applyFill="1" applyBorder="1" applyAlignment="1">
      <alignment horizontal="center" vertical="center"/>
    </xf>
    <xf numFmtId="168" fontId="0" fillId="0" borderId="1" xfId="0" applyNumberFormat="1" applyFill="1" applyBorder="1" applyAlignment="1">
      <alignment vertical="center"/>
    </xf>
    <xf numFmtId="168" fontId="0" fillId="0" borderId="2" xfId="0" applyNumberFormat="1" applyFont="1" applyFill="1" applyBorder="1" applyAlignment="1">
      <alignment horizontal="center" vertical="center"/>
    </xf>
    <xf numFmtId="168" fontId="0" fillId="0" borderId="4" xfId="0" applyNumberFormat="1" applyFont="1" applyFill="1" applyBorder="1" applyAlignment="1">
      <alignment horizontal="center" vertical="center"/>
    </xf>
    <xf numFmtId="168" fontId="0" fillId="0" borderId="3" xfId="0" applyNumberFormat="1" applyFont="1" applyFill="1" applyBorder="1" applyAlignment="1">
      <alignment horizontal="center" vertical="center"/>
    </xf>
    <xf numFmtId="168" fontId="0" fillId="0" borderId="1" xfId="0" applyNumberFormat="1" applyFont="1" applyFill="1" applyBorder="1" applyAlignment="1">
      <alignment vertical="center"/>
    </xf>
    <xf numFmtId="168" fontId="0" fillId="0" borderId="4" xfId="0" applyNumberFormat="1" applyFill="1" applyBorder="1" applyAlignment="1">
      <alignment horizontal="center" vertical="center"/>
    </xf>
    <xf numFmtId="168" fontId="0" fillId="0" borderId="0" xfId="0" applyNumberFormat="1" applyFill="1" applyAlignment="1">
      <alignment vertical="center"/>
    </xf>
    <xf numFmtId="168" fontId="0" fillId="0" borderId="0" xfId="0" applyNumberFormat="1" applyAlignment="1">
      <alignment horizontal="center"/>
    </xf>
    <xf numFmtId="168" fontId="0" fillId="2" borderId="1" xfId="0" applyNumberFormat="1" applyFill="1" applyBorder="1" applyAlignment="1">
      <alignment horizontal="right"/>
    </xf>
    <xf numFmtId="168" fontId="0" fillId="3" borderId="1" xfId="0" applyNumberFormat="1" applyFill="1" applyBorder="1" applyAlignment="1">
      <alignment horizontal="right"/>
    </xf>
    <xf numFmtId="168" fontId="0" fillId="4" borderId="1" xfId="0" applyNumberFormat="1" applyFill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abSelected="1" workbookViewId="0">
      <selection activeCell="G8" sqref="G8"/>
    </sheetView>
  </sheetViews>
  <sheetFormatPr defaultRowHeight="15" x14ac:dyDescent="0.25"/>
  <cols>
    <col min="1" max="1" width="6.5703125" style="7" customWidth="1"/>
    <col min="2" max="2" width="16" customWidth="1"/>
    <col min="3" max="3" width="31.28515625" style="4" customWidth="1"/>
    <col min="4" max="4" width="19.140625" style="18" customWidth="1"/>
    <col min="5" max="5" width="16.5703125" style="19" customWidth="1"/>
  </cols>
  <sheetData>
    <row r="1" spans="1:5" ht="19.5" customHeight="1" x14ac:dyDescent="0.25">
      <c r="A1" s="24" t="s">
        <v>30</v>
      </c>
      <c r="B1" s="24"/>
      <c r="C1" s="24"/>
      <c r="D1" s="24"/>
      <c r="E1" s="24"/>
    </row>
    <row r="2" spans="1:5" ht="45" x14ac:dyDescent="0.25">
      <c r="A2" s="5" t="s">
        <v>0</v>
      </c>
      <c r="B2" s="5" t="s">
        <v>1</v>
      </c>
      <c r="C2" s="5" t="s">
        <v>28</v>
      </c>
      <c r="D2" s="5" t="s">
        <v>31</v>
      </c>
      <c r="E2" s="5" t="s">
        <v>29</v>
      </c>
    </row>
    <row r="3" spans="1:5" x14ac:dyDescent="0.25">
      <c r="A3" s="6">
        <v>1</v>
      </c>
      <c r="B3" s="2">
        <v>11175</v>
      </c>
      <c r="C3" s="3" t="s">
        <v>2</v>
      </c>
      <c r="D3" s="8">
        <f>(B3+B4+B5)/3</f>
        <v>12265.666666666666</v>
      </c>
      <c r="E3" s="20">
        <f>(B3-12265.6666666667)*100/12265.6666666667</f>
        <v>-8.8920292415145052</v>
      </c>
    </row>
    <row r="4" spans="1:5" x14ac:dyDescent="0.25">
      <c r="A4" s="6">
        <v>2</v>
      </c>
      <c r="B4" s="2">
        <v>10304</v>
      </c>
      <c r="C4" s="3" t="s">
        <v>2</v>
      </c>
      <c r="D4" s="8"/>
      <c r="E4" s="21">
        <f>(B4-12265.6666666667)*100/12265.6666666667</f>
        <v>-15.993151615621072</v>
      </c>
    </row>
    <row r="5" spans="1:5" x14ac:dyDescent="0.25">
      <c r="A5" s="6">
        <v>3</v>
      </c>
      <c r="B5" s="2">
        <v>15318</v>
      </c>
      <c r="C5" s="3" t="s">
        <v>2</v>
      </c>
      <c r="D5" s="8"/>
      <c r="E5" s="22">
        <f>(B5-12265.6666666667)*100/12265.6666666667</f>
        <v>24.885180857134745</v>
      </c>
    </row>
    <row r="6" spans="1:5" x14ac:dyDescent="0.25">
      <c r="A6" s="6">
        <v>4</v>
      </c>
      <c r="B6" s="2">
        <v>13581</v>
      </c>
      <c r="C6" s="1" t="s">
        <v>3</v>
      </c>
      <c r="D6" s="9">
        <f>(B6+B7)/2</f>
        <v>13051</v>
      </c>
      <c r="E6" s="20">
        <f>(B6-13051)*100/13051</f>
        <v>4.0609914949046049</v>
      </c>
    </row>
    <row r="7" spans="1:5" x14ac:dyDescent="0.25">
      <c r="A7" s="6">
        <v>5</v>
      </c>
      <c r="B7" s="2">
        <v>12521</v>
      </c>
      <c r="C7" s="1" t="s">
        <v>3</v>
      </c>
      <c r="D7" s="9"/>
      <c r="E7" s="20">
        <f>(B7-13051)*100/13051</f>
        <v>-4.0609914949046049</v>
      </c>
    </row>
    <row r="8" spans="1:5" x14ac:dyDescent="0.25">
      <c r="A8" s="6">
        <v>6</v>
      </c>
      <c r="B8" s="2">
        <v>15742</v>
      </c>
      <c r="C8" s="3" t="s">
        <v>4</v>
      </c>
      <c r="D8" s="10">
        <f>(B8+B9)/2</f>
        <v>14033.5</v>
      </c>
      <c r="E8" s="20">
        <f>(B8-14033.5)*100/14033.5</f>
        <v>12.174439733494852</v>
      </c>
    </row>
    <row r="9" spans="1:5" x14ac:dyDescent="0.25">
      <c r="A9" s="6">
        <v>7</v>
      </c>
      <c r="B9" s="2">
        <v>12325</v>
      </c>
      <c r="C9" s="3" t="s">
        <v>4</v>
      </c>
      <c r="D9" s="11"/>
      <c r="E9" s="20">
        <f>(B9-14033.5)*100/14033.5</f>
        <v>-12.174439733494852</v>
      </c>
    </row>
    <row r="10" spans="1:5" x14ac:dyDescent="0.25">
      <c r="A10" s="6">
        <v>8</v>
      </c>
      <c r="B10" s="2">
        <v>14064</v>
      </c>
      <c r="C10" s="3" t="s">
        <v>5</v>
      </c>
      <c r="D10" s="12"/>
      <c r="E10" s="23"/>
    </row>
    <row r="11" spans="1:5" x14ac:dyDescent="0.25">
      <c r="A11" s="6">
        <v>9</v>
      </c>
      <c r="B11" s="2">
        <v>11541</v>
      </c>
      <c r="C11" s="3" t="s">
        <v>6</v>
      </c>
      <c r="D11" s="10">
        <f>(B11+B12)/2</f>
        <v>11897</v>
      </c>
      <c r="E11" s="20">
        <f>(B11-11897)*100/11897</f>
        <v>-2.992351012860385</v>
      </c>
    </row>
    <row r="12" spans="1:5" x14ac:dyDescent="0.25">
      <c r="A12" s="6">
        <v>10</v>
      </c>
      <c r="B12" s="2">
        <v>12253</v>
      </c>
      <c r="C12" s="3" t="s">
        <v>6</v>
      </c>
      <c r="D12" s="11"/>
      <c r="E12" s="20">
        <f>(B12-11897)*100/11897</f>
        <v>2.992351012860385</v>
      </c>
    </row>
    <row r="13" spans="1:5" x14ac:dyDescent="0.25">
      <c r="A13" s="6">
        <v>11</v>
      </c>
      <c r="B13" s="2">
        <v>13386</v>
      </c>
      <c r="C13" s="3" t="s">
        <v>7</v>
      </c>
      <c r="D13" s="10">
        <f>(B13+B14)/2</f>
        <v>13045.5</v>
      </c>
      <c r="E13" s="20">
        <f>(B13-13045.5)*100/13045.5</f>
        <v>2.6100954352075427</v>
      </c>
    </row>
    <row r="14" spans="1:5" x14ac:dyDescent="0.25">
      <c r="A14" s="6">
        <v>12</v>
      </c>
      <c r="B14" s="2">
        <v>12705</v>
      </c>
      <c r="C14" s="3" t="s">
        <v>7</v>
      </c>
      <c r="D14" s="11"/>
      <c r="E14" s="20">
        <f>(B14-13045.5)*100/13045.5</f>
        <v>-2.6100954352075427</v>
      </c>
    </row>
    <row r="15" spans="1:5" x14ac:dyDescent="0.25">
      <c r="A15" s="6">
        <v>13</v>
      </c>
      <c r="B15" s="2">
        <v>13867</v>
      </c>
      <c r="C15" s="1" t="s">
        <v>8</v>
      </c>
      <c r="D15" s="13">
        <f>(B15+B16+B17)/3</f>
        <v>13431.666666666666</v>
      </c>
      <c r="E15" s="20">
        <f>(B15-13431.6666666667)*100/13431.6666666667</f>
        <v>3.2410969102863749</v>
      </c>
    </row>
    <row r="16" spans="1:5" x14ac:dyDescent="0.25">
      <c r="A16" s="6">
        <v>14</v>
      </c>
      <c r="B16" s="2">
        <v>13408</v>
      </c>
      <c r="C16" s="1" t="s">
        <v>8</v>
      </c>
      <c r="D16" s="14"/>
      <c r="E16" s="20">
        <f>(B16-13431.6666666667)*100/13431.6666666667</f>
        <v>-0.17620052115672338</v>
      </c>
    </row>
    <row r="17" spans="1:5" x14ac:dyDescent="0.25">
      <c r="A17" s="6">
        <v>15</v>
      </c>
      <c r="B17" s="2">
        <v>13020</v>
      </c>
      <c r="C17" s="1" t="s">
        <v>8</v>
      </c>
      <c r="D17" s="15"/>
      <c r="E17" s="20">
        <f>(B17-13431.6666666667)*100/13431.6666666667</f>
        <v>-3.0648963891304102</v>
      </c>
    </row>
    <row r="18" spans="1:5" x14ac:dyDescent="0.25">
      <c r="A18" s="6">
        <v>16</v>
      </c>
      <c r="B18" s="2">
        <v>9858</v>
      </c>
      <c r="C18" s="3" t="s">
        <v>9</v>
      </c>
      <c r="D18" s="10">
        <f>(B18+B19)/2</f>
        <v>9901</v>
      </c>
      <c r="E18" s="20">
        <f>(B18-9901)*100/9901</f>
        <v>-0.43429956570043432</v>
      </c>
    </row>
    <row r="19" spans="1:5" x14ac:dyDescent="0.25">
      <c r="A19" s="6">
        <v>17</v>
      </c>
      <c r="B19" s="2">
        <v>9944</v>
      </c>
      <c r="C19" s="3" t="s">
        <v>9</v>
      </c>
      <c r="D19" s="11"/>
      <c r="E19" s="20">
        <f>(B19-9901)*100/9901</f>
        <v>0.43429956570043432</v>
      </c>
    </row>
    <row r="20" spans="1:5" x14ac:dyDescent="0.25">
      <c r="A20" s="6">
        <v>18</v>
      </c>
      <c r="B20" s="2">
        <v>11612</v>
      </c>
      <c r="C20" s="1" t="s">
        <v>10</v>
      </c>
      <c r="D20" s="13">
        <f>(B20+B21)/2</f>
        <v>10948</v>
      </c>
      <c r="E20" s="20">
        <f>(B20-10948)*100/10948</f>
        <v>6.065034709535988</v>
      </c>
    </row>
    <row r="21" spans="1:5" x14ac:dyDescent="0.25">
      <c r="A21" s="6">
        <v>19</v>
      </c>
      <c r="B21" s="2">
        <v>10284</v>
      </c>
      <c r="C21" s="1" t="s">
        <v>10</v>
      </c>
      <c r="D21" s="15"/>
      <c r="E21" s="20">
        <f>(B21-10948)*100/10948</f>
        <v>-6.065034709535988</v>
      </c>
    </row>
    <row r="22" spans="1:5" x14ac:dyDescent="0.25">
      <c r="A22" s="6">
        <v>20</v>
      </c>
      <c r="B22" s="2">
        <v>14666</v>
      </c>
      <c r="C22" s="1" t="s">
        <v>11</v>
      </c>
      <c r="D22" s="16"/>
      <c r="E22" s="23"/>
    </row>
    <row r="23" spans="1:5" x14ac:dyDescent="0.25">
      <c r="A23" s="6">
        <v>21</v>
      </c>
      <c r="B23" s="2">
        <v>10396</v>
      </c>
      <c r="C23" s="1" t="s">
        <v>12</v>
      </c>
      <c r="D23" s="13">
        <f>(B23+B24+B25)/3</f>
        <v>10264.333333333334</v>
      </c>
      <c r="E23" s="20">
        <f>(B23-10264.3333333333)*100/10264.3333333333</f>
        <v>1.2827590686198265</v>
      </c>
    </row>
    <row r="24" spans="1:5" x14ac:dyDescent="0.25">
      <c r="A24" s="6">
        <v>22</v>
      </c>
      <c r="B24" s="2">
        <v>10849</v>
      </c>
      <c r="C24" s="1" t="s">
        <v>12</v>
      </c>
      <c r="D24" s="14"/>
      <c r="E24" s="20">
        <f t="shared" ref="E24:E25" si="0">(B24-10264.3333333333)*100/10264.3333333333</f>
        <v>5.6960997629334837</v>
      </c>
    </row>
    <row r="25" spans="1:5" x14ac:dyDescent="0.25">
      <c r="A25" s="6">
        <v>23</v>
      </c>
      <c r="B25" s="2">
        <v>9548</v>
      </c>
      <c r="C25" s="1" t="s">
        <v>12</v>
      </c>
      <c r="D25" s="15"/>
      <c r="E25" s="20">
        <f t="shared" si="0"/>
        <v>-6.9788588315523175</v>
      </c>
    </row>
    <row r="26" spans="1:5" x14ac:dyDescent="0.25">
      <c r="A26" s="6">
        <v>24</v>
      </c>
      <c r="B26" s="2">
        <v>12488</v>
      </c>
      <c r="C26" s="1" t="s">
        <v>13</v>
      </c>
      <c r="D26" s="13">
        <f>(B26+B27)/2</f>
        <v>12024.5</v>
      </c>
      <c r="E26" s="20">
        <f>(B26-12024.5)*100/12024.5</f>
        <v>3.8546301301509418</v>
      </c>
    </row>
    <row r="27" spans="1:5" x14ac:dyDescent="0.25">
      <c r="A27" s="6">
        <v>25</v>
      </c>
      <c r="B27" s="2">
        <v>11561</v>
      </c>
      <c r="C27" s="1" t="s">
        <v>13</v>
      </c>
      <c r="D27" s="15"/>
      <c r="E27" s="20">
        <f>(B27-12024.5)*100/12024.5</f>
        <v>-3.8546301301509418</v>
      </c>
    </row>
    <row r="28" spans="1:5" x14ac:dyDescent="0.25">
      <c r="A28" s="6">
        <v>26</v>
      </c>
      <c r="B28" s="2">
        <v>11222</v>
      </c>
      <c r="C28" s="1" t="s">
        <v>14</v>
      </c>
      <c r="D28" s="16"/>
      <c r="E28" s="23"/>
    </row>
    <row r="29" spans="1:5" x14ac:dyDescent="0.25">
      <c r="A29" s="6">
        <v>27</v>
      </c>
      <c r="B29" s="2">
        <v>12387</v>
      </c>
      <c r="C29" s="1" t="s">
        <v>15</v>
      </c>
      <c r="D29" s="13">
        <f>(B29+B30)/2</f>
        <v>12819</v>
      </c>
      <c r="E29" s="20">
        <f>(B29-12819)*100/12819</f>
        <v>-3.3699976597238472</v>
      </c>
    </row>
    <row r="30" spans="1:5" x14ac:dyDescent="0.25">
      <c r="A30" s="6">
        <v>28</v>
      </c>
      <c r="B30" s="2">
        <v>13251</v>
      </c>
      <c r="C30" s="1" t="s">
        <v>15</v>
      </c>
      <c r="D30" s="15"/>
      <c r="E30" s="20">
        <f>(B30-12819)*100/12819</f>
        <v>3.3699976597238472</v>
      </c>
    </row>
    <row r="31" spans="1:5" x14ac:dyDescent="0.25">
      <c r="A31" s="6">
        <v>29</v>
      </c>
      <c r="B31" s="2">
        <v>15264</v>
      </c>
      <c r="C31" s="1" t="s">
        <v>16</v>
      </c>
      <c r="D31" s="13">
        <f>(B31+B32)/2</f>
        <v>14989.5</v>
      </c>
      <c r="E31" s="20">
        <f>(B31-14989.5)*100/14989.5</f>
        <v>1.8312818973281297</v>
      </c>
    </row>
    <row r="32" spans="1:5" x14ac:dyDescent="0.25">
      <c r="A32" s="6">
        <v>30</v>
      </c>
      <c r="B32" s="2">
        <v>14715</v>
      </c>
      <c r="C32" s="1" t="s">
        <v>16</v>
      </c>
      <c r="D32" s="15"/>
      <c r="E32" s="20">
        <f>(B32-14989.5)*100/14989.5</f>
        <v>-1.8312818973281297</v>
      </c>
    </row>
    <row r="33" spans="1:5" x14ac:dyDescent="0.25">
      <c r="A33" s="6">
        <v>31</v>
      </c>
      <c r="B33" s="2">
        <v>12103</v>
      </c>
      <c r="C33" s="1" t="s">
        <v>17</v>
      </c>
      <c r="D33" s="13">
        <f>(B33+B34)/2</f>
        <v>11689</v>
      </c>
      <c r="E33" s="20">
        <f>(B33-11689)*100/11689</f>
        <v>3.5417914278381386</v>
      </c>
    </row>
    <row r="34" spans="1:5" x14ac:dyDescent="0.25">
      <c r="A34" s="6">
        <v>32</v>
      </c>
      <c r="B34" s="2">
        <v>11275</v>
      </c>
      <c r="C34" s="1" t="s">
        <v>17</v>
      </c>
      <c r="D34" s="15"/>
      <c r="E34" s="20">
        <f>(B34-11689)*100/11689</f>
        <v>-3.5417914278381386</v>
      </c>
    </row>
    <row r="35" spans="1:5" x14ac:dyDescent="0.25">
      <c r="A35" s="6">
        <v>33</v>
      </c>
      <c r="B35" s="2">
        <v>14701</v>
      </c>
      <c r="C35" s="1" t="s">
        <v>18</v>
      </c>
      <c r="D35" s="16"/>
      <c r="E35" s="23"/>
    </row>
    <row r="36" spans="1:5" x14ac:dyDescent="0.25">
      <c r="A36" s="6">
        <v>34</v>
      </c>
      <c r="B36" s="2">
        <v>15470</v>
      </c>
      <c r="C36" s="3" t="s">
        <v>19</v>
      </c>
      <c r="D36" s="12"/>
      <c r="E36" s="23"/>
    </row>
    <row r="37" spans="1:5" x14ac:dyDescent="0.25">
      <c r="A37" s="6">
        <v>35</v>
      </c>
      <c r="B37" s="2">
        <v>9287</v>
      </c>
      <c r="C37" s="3" t="s">
        <v>20</v>
      </c>
      <c r="D37" s="12"/>
      <c r="E37" s="23"/>
    </row>
    <row r="38" spans="1:5" x14ac:dyDescent="0.25">
      <c r="A38" s="6">
        <v>36</v>
      </c>
      <c r="B38" s="2">
        <v>10693</v>
      </c>
      <c r="C38" s="3" t="s">
        <v>21</v>
      </c>
      <c r="D38" s="12"/>
      <c r="E38" s="23"/>
    </row>
    <row r="39" spans="1:5" x14ac:dyDescent="0.25">
      <c r="A39" s="6">
        <v>37</v>
      </c>
      <c r="B39" s="2">
        <v>7972</v>
      </c>
      <c r="C39" s="1" t="s">
        <v>22</v>
      </c>
      <c r="D39" s="13">
        <f>(B39+B40+B41+B42)/4</f>
        <v>10898.75</v>
      </c>
      <c r="E39" s="21">
        <f>(B39-10898.75)*100/10898.75</f>
        <v>-26.853997018006652</v>
      </c>
    </row>
    <row r="40" spans="1:5" x14ac:dyDescent="0.25">
      <c r="A40" s="6">
        <v>38</v>
      </c>
      <c r="B40" s="2">
        <v>12479</v>
      </c>
      <c r="C40" s="1" t="s">
        <v>22</v>
      </c>
      <c r="D40" s="14"/>
      <c r="E40" s="20">
        <f t="shared" ref="E40:E42" si="1">(B40-10898.75)*100/10898.75</f>
        <v>14.499369193714875</v>
      </c>
    </row>
    <row r="41" spans="1:5" x14ac:dyDescent="0.25">
      <c r="A41" s="6">
        <v>39</v>
      </c>
      <c r="B41" s="2">
        <v>10264</v>
      </c>
      <c r="C41" s="1" t="s">
        <v>22</v>
      </c>
      <c r="D41" s="14"/>
      <c r="E41" s="20">
        <f t="shared" si="1"/>
        <v>-5.8240623924762014</v>
      </c>
    </row>
    <row r="42" spans="1:5" x14ac:dyDescent="0.25">
      <c r="A42" s="6">
        <v>40</v>
      </c>
      <c r="B42" s="2">
        <v>12880</v>
      </c>
      <c r="C42" s="1" t="s">
        <v>22</v>
      </c>
      <c r="D42" s="15"/>
      <c r="E42" s="22">
        <f t="shared" si="1"/>
        <v>18.178690216767979</v>
      </c>
    </row>
    <row r="43" spans="1:5" x14ac:dyDescent="0.25">
      <c r="A43" s="6">
        <v>41</v>
      </c>
      <c r="B43" s="2">
        <v>9558</v>
      </c>
      <c r="C43" s="1" t="s">
        <v>23</v>
      </c>
      <c r="D43" s="13">
        <f>(B43+B44)/2</f>
        <v>9987</v>
      </c>
      <c r="E43" s="20">
        <f>(B43-9987)*100/9987</f>
        <v>-4.2955842595373985</v>
      </c>
    </row>
    <row r="44" spans="1:5" x14ac:dyDescent="0.25">
      <c r="A44" s="6">
        <v>42</v>
      </c>
      <c r="B44" s="2">
        <v>10416</v>
      </c>
      <c r="C44" s="1" t="s">
        <v>23</v>
      </c>
      <c r="D44" s="15"/>
      <c r="E44" s="20">
        <f>(B44-9987)*100/9987</f>
        <v>4.2955842595373985</v>
      </c>
    </row>
    <row r="45" spans="1:5" x14ac:dyDescent="0.25">
      <c r="A45" s="6">
        <v>43</v>
      </c>
      <c r="B45" s="2">
        <v>11379</v>
      </c>
      <c r="C45" s="3" t="s">
        <v>24</v>
      </c>
      <c r="D45" s="10">
        <f>(B45+B46+B47+B48+B49)/5</f>
        <v>11620.8</v>
      </c>
      <c r="E45" s="20">
        <f>(B45-11620.8)*100/11620.8</f>
        <v>-2.0807517554729391</v>
      </c>
    </row>
    <row r="46" spans="1:5" x14ac:dyDescent="0.25">
      <c r="A46" s="6">
        <v>44</v>
      </c>
      <c r="B46" s="2">
        <v>11671</v>
      </c>
      <c r="C46" s="3" t="s">
        <v>24</v>
      </c>
      <c r="D46" s="17"/>
      <c r="E46" s="20">
        <f>(B46-11620.8)*100/11620.8</f>
        <v>0.43198402863831004</v>
      </c>
    </row>
    <row r="47" spans="1:5" x14ac:dyDescent="0.25">
      <c r="A47" s="6">
        <v>45</v>
      </c>
      <c r="B47" s="2">
        <v>11073</v>
      </c>
      <c r="C47" s="3" t="s">
        <v>24</v>
      </c>
      <c r="D47" s="17"/>
      <c r="E47" s="20">
        <f>(B47-11620.8)*100/11620.8</f>
        <v>-4.7139611730689737</v>
      </c>
    </row>
    <row r="48" spans="1:5" x14ac:dyDescent="0.25">
      <c r="A48" s="6">
        <v>46</v>
      </c>
      <c r="B48" s="2">
        <v>11140</v>
      </c>
      <c r="C48" s="3" t="s">
        <v>24</v>
      </c>
      <c r="D48" s="17"/>
      <c r="E48" s="20">
        <f>(B48-11620.8)*100/11620.8</f>
        <v>-4.1374087842489269</v>
      </c>
    </row>
    <row r="49" spans="1:5" x14ac:dyDescent="0.25">
      <c r="A49" s="6">
        <v>47</v>
      </c>
      <c r="B49" s="2">
        <v>12841</v>
      </c>
      <c r="C49" s="3" t="s">
        <v>24</v>
      </c>
      <c r="D49" s="11"/>
      <c r="E49" s="20">
        <f>(B49-11620.8)*100/11620.8</f>
        <v>10.500137684152561</v>
      </c>
    </row>
    <row r="50" spans="1:5" x14ac:dyDescent="0.25">
      <c r="A50" s="6">
        <v>48</v>
      </c>
      <c r="B50" s="2">
        <v>10804</v>
      </c>
      <c r="C50" s="3" t="s">
        <v>25</v>
      </c>
      <c r="D50" s="12"/>
      <c r="E50" s="23"/>
    </row>
    <row r="51" spans="1:5" x14ac:dyDescent="0.25">
      <c r="A51" s="6">
        <v>49</v>
      </c>
      <c r="B51" s="2">
        <v>12289</v>
      </c>
      <c r="C51" s="3" t="s">
        <v>26</v>
      </c>
      <c r="D51" s="10">
        <f>(B51+B52+B53+B54)/4</f>
        <v>12262.75</v>
      </c>
      <c r="E51" s="20">
        <f>(B51-12262.75)*100/12262.75</f>
        <v>0.21406291410980408</v>
      </c>
    </row>
    <row r="52" spans="1:5" x14ac:dyDescent="0.25">
      <c r="A52" s="6">
        <v>50</v>
      </c>
      <c r="B52" s="2">
        <v>11832</v>
      </c>
      <c r="C52" s="3" t="s">
        <v>26</v>
      </c>
      <c r="D52" s="17"/>
      <c r="E52" s="20">
        <f>(B52-12262.75)*100/12262.75</f>
        <v>-3.5126704858208804</v>
      </c>
    </row>
    <row r="53" spans="1:5" x14ac:dyDescent="0.25">
      <c r="A53" s="6">
        <v>51</v>
      </c>
      <c r="B53" s="2">
        <v>12303</v>
      </c>
      <c r="C53" s="3" t="s">
        <v>26</v>
      </c>
      <c r="D53" s="17"/>
      <c r="E53" s="20">
        <f t="shared" ref="E53:E54" si="2">(B53-12262.75)*100/12262.75</f>
        <v>0.3282298016350329</v>
      </c>
    </row>
    <row r="54" spans="1:5" x14ac:dyDescent="0.25">
      <c r="A54" s="6">
        <v>52</v>
      </c>
      <c r="B54" s="2">
        <v>12627</v>
      </c>
      <c r="C54" s="3" t="s">
        <v>26</v>
      </c>
      <c r="D54" s="11"/>
      <c r="E54" s="20">
        <f t="shared" si="2"/>
        <v>2.9703777700760434</v>
      </c>
    </row>
    <row r="55" spans="1:5" x14ac:dyDescent="0.25">
      <c r="A55" s="6">
        <v>53</v>
      </c>
      <c r="B55" s="2">
        <v>21368</v>
      </c>
      <c r="C55" s="3" t="s">
        <v>27</v>
      </c>
      <c r="D55" s="10">
        <f>(B55+B56+B57+B58+B59+B60+B61+B62+B63+B64+B65+B66)/12</f>
        <v>19038.166666666668</v>
      </c>
      <c r="E55" s="20">
        <f>(B55-19038.1666666667)*100/19038.1666666667</f>
        <v>12.237697957611264</v>
      </c>
    </row>
    <row r="56" spans="1:5" x14ac:dyDescent="0.25">
      <c r="A56" s="6">
        <v>54</v>
      </c>
      <c r="B56" s="2">
        <v>18888</v>
      </c>
      <c r="C56" s="3" t="s">
        <v>27</v>
      </c>
      <c r="D56" s="17"/>
      <c r="E56" s="20">
        <f t="shared" ref="E56:E66" si="3">(B56-19038.1666666667)*100/19038.1666666667</f>
        <v>-0.78876642533875119</v>
      </c>
    </row>
    <row r="57" spans="1:5" x14ac:dyDescent="0.25">
      <c r="A57" s="6">
        <v>55</v>
      </c>
      <c r="B57" s="2">
        <v>18283</v>
      </c>
      <c r="C57" s="3" t="s">
        <v>27</v>
      </c>
      <c r="D57" s="17"/>
      <c r="E57" s="20">
        <f t="shared" si="3"/>
        <v>-3.9665934219858316</v>
      </c>
    </row>
    <row r="58" spans="1:5" x14ac:dyDescent="0.25">
      <c r="A58" s="6">
        <v>56</v>
      </c>
      <c r="B58" s="2">
        <v>20478</v>
      </c>
      <c r="C58" s="3" t="s">
        <v>27</v>
      </c>
      <c r="D58" s="17"/>
      <c r="E58" s="20">
        <f t="shared" si="3"/>
        <v>7.562878078246138</v>
      </c>
    </row>
    <row r="59" spans="1:5" x14ac:dyDescent="0.25">
      <c r="A59" s="6">
        <v>57</v>
      </c>
      <c r="B59" s="2">
        <v>24947</v>
      </c>
      <c r="C59" s="3" t="s">
        <v>27</v>
      </c>
      <c r="D59" s="17"/>
      <c r="E59" s="22">
        <f t="shared" si="3"/>
        <v>31.036777000586312</v>
      </c>
    </row>
    <row r="60" spans="1:5" x14ac:dyDescent="0.25">
      <c r="A60" s="6">
        <v>58</v>
      </c>
      <c r="B60" s="2">
        <v>18272</v>
      </c>
      <c r="C60" s="3" t="s">
        <v>27</v>
      </c>
      <c r="D60" s="17"/>
      <c r="E60" s="20">
        <f t="shared" si="3"/>
        <v>-4.0243720946521426</v>
      </c>
    </row>
    <row r="61" spans="1:5" x14ac:dyDescent="0.25">
      <c r="A61" s="6">
        <v>59</v>
      </c>
      <c r="B61" s="2">
        <v>18398</v>
      </c>
      <c r="C61" s="3" t="s">
        <v>27</v>
      </c>
      <c r="D61" s="17"/>
      <c r="E61" s="20">
        <f t="shared" si="3"/>
        <v>-3.3625436622925848</v>
      </c>
    </row>
    <row r="62" spans="1:5" x14ac:dyDescent="0.25">
      <c r="A62" s="6">
        <v>60</v>
      </c>
      <c r="B62" s="2">
        <v>15973</v>
      </c>
      <c r="C62" s="3" t="s">
        <v>27</v>
      </c>
      <c r="D62" s="17"/>
      <c r="E62" s="21">
        <f t="shared" si="3"/>
        <v>-16.100114681911048</v>
      </c>
    </row>
    <row r="63" spans="1:5" x14ac:dyDescent="0.25">
      <c r="A63" s="6">
        <v>61</v>
      </c>
      <c r="B63" s="2">
        <v>17179</v>
      </c>
      <c r="C63" s="3" t="s">
        <v>27</v>
      </c>
      <c r="D63" s="17"/>
      <c r="E63" s="20">
        <f t="shared" si="3"/>
        <v>-9.7654711150410005</v>
      </c>
    </row>
    <row r="64" spans="1:5" x14ac:dyDescent="0.25">
      <c r="A64" s="6">
        <v>62</v>
      </c>
      <c r="B64" s="2">
        <v>21767</v>
      </c>
      <c r="C64" s="3" t="s">
        <v>27</v>
      </c>
      <c r="D64" s="17"/>
      <c r="E64" s="20">
        <f t="shared" si="3"/>
        <v>14.333487993416529</v>
      </c>
    </row>
    <row r="65" spans="1:5" x14ac:dyDescent="0.25">
      <c r="A65" s="6">
        <v>63</v>
      </c>
      <c r="B65" s="2">
        <v>16039</v>
      </c>
      <c r="C65" s="3" t="s">
        <v>27</v>
      </c>
      <c r="D65" s="17"/>
      <c r="E65" s="21">
        <f t="shared" si="3"/>
        <v>-15.753442645913184</v>
      </c>
    </row>
    <row r="66" spans="1:5" x14ac:dyDescent="0.25">
      <c r="A66" s="6">
        <v>64</v>
      </c>
      <c r="B66" s="2">
        <v>16866</v>
      </c>
      <c r="C66" s="3" t="s">
        <v>27</v>
      </c>
      <c r="D66" s="11"/>
      <c r="E66" s="20">
        <f t="shared" si="3"/>
        <v>-11.409536982727836</v>
      </c>
    </row>
  </sheetData>
  <mergeCells count="19">
    <mergeCell ref="A1:E1"/>
    <mergeCell ref="D33:D34"/>
    <mergeCell ref="D39:D42"/>
    <mergeCell ref="D43:D44"/>
    <mergeCell ref="D45:D49"/>
    <mergeCell ref="D51:D54"/>
    <mergeCell ref="D55:D66"/>
    <mergeCell ref="D18:D19"/>
    <mergeCell ref="D20:D21"/>
    <mergeCell ref="D23:D25"/>
    <mergeCell ref="D26:D27"/>
    <mergeCell ref="D29:D30"/>
    <mergeCell ref="D31:D32"/>
    <mergeCell ref="D3:D5"/>
    <mergeCell ref="D6:D7"/>
    <mergeCell ref="D8:D9"/>
    <mergeCell ref="D11:D12"/>
    <mergeCell ref="D13:D14"/>
    <mergeCell ref="D15:D1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2019-05-15T13:39:46Z</dcterms:modified>
</cp:coreProperties>
</file>